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G:\Meine Ablage\Zielgruppenstrategie\Volha und Colette\Lead Magnete und Produkte\"/>
    </mc:Choice>
  </mc:AlternateContent>
  <xr:revisionPtr revIDLastSave="0" documentId="13_ncr:1_{F57EE665-BD62-4863-BF17-75B65E382762}" xr6:coauthVersionLast="47" xr6:coauthVersionMax="47" xr10:uidLastSave="{00000000-0000-0000-0000-000000000000}"/>
  <bookViews>
    <workbookView xWindow="-108" yWindow="-108" windowWidth="23256" windowHeight="12456" xr2:uid="{2979F4E6-6B42-4954-9C71-5BCF6D29A64F}"/>
  </bookViews>
  <sheets>
    <sheet name="Deine Daten" sheetId="1" r:id="rId1"/>
    <sheet name="Deine Rentenlücke" sheetId="2" r:id="rId2"/>
    <sheet name="Dein mtl. Altersvorsorgebetrag" sheetId="3" r:id="rId3"/>
    <sheet name="Tabelle4" sheetId="4" r:id="rId4"/>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1" l="1"/>
  <c r="D6" i="1"/>
  <c r="E6" i="1" s="1"/>
  <c r="E8" i="2" s="1"/>
  <c r="C14" i="3"/>
  <c r="C14" i="1"/>
  <c r="C16" i="1" l="1"/>
  <c r="C2" i="2" s="1"/>
  <c r="C4" i="2" s="1"/>
  <c r="C2" i="3" l="1"/>
  <c r="C6" i="2"/>
  <c r="C8" i="2" s="1"/>
  <c r="C17" i="3" s="1"/>
  <c r="C10" i="3" l="1"/>
</calcChain>
</file>

<file path=xl/sharedStrings.xml><?xml version="1.0" encoding="utf-8"?>
<sst xmlns="http://schemas.openxmlformats.org/spreadsheetml/2006/main" count="51" uniqueCount="48">
  <si>
    <t>Interaktives Altersvorsorge-Planungstool: So sicherst du deine Zukunft!</t>
  </si>
  <si>
    <t>Aktuelles Alter</t>
  </si>
  <si>
    <t>Wie alt bist Du derzeit?</t>
  </si>
  <si>
    <t>Geplantes Renteneintrittsalter</t>
  </si>
  <si>
    <t>Wann möchteste Du in Rente gehen? (z.B. 67 Jahre)</t>
  </si>
  <si>
    <t>Monatliches Nettoeinkommen</t>
  </si>
  <si>
    <t>Wieviel verdienst Du aktuell im Monat?</t>
  </si>
  <si>
    <t>Gewünschtes Einkommen im Ruhestand</t>
  </si>
  <si>
    <t>Wieviel Geld möchtes Du im Ruhestand monatlich zur Verfügung haben?</t>
  </si>
  <si>
    <t>Trage hier den Betrag ein, der auf Deiner Renteninformation steht.</t>
  </si>
  <si>
    <t>Bestehende private Rentenversicherungen</t>
  </si>
  <si>
    <t>Hast Du bereits private Rentenversicherungen abgeschlossen? Falls ja, wie viel Rente wirst du daraus pro Monat erhalten?</t>
  </si>
  <si>
    <t>Bestehende betriebliche Altersvorsorge</t>
  </si>
  <si>
    <t>Gibt es für Dich eine betriebliche Altersvorsorge über Deinen Arbeitgeber? Falls ja, wie viel Rente wirst du daraus pro Monat erhalten?</t>
  </si>
  <si>
    <t>Sonstige Einkünfte im Ruhestand</t>
  </si>
  <si>
    <t>Hast Du weitere Einkünfte im Ruhestand, z.B. durch Vermietung, Kapitalanlagen, Erbschaften?</t>
  </si>
  <si>
    <t>Deine Rentenlücke ergibt sich aus der Differenz zwischen dem gewünschten Einkommen im Ruhestand und den bestehenden Renteneinkünften.</t>
  </si>
  <si>
    <t>Deine monatliche Rentenlücke</t>
  </si>
  <si>
    <t>Deine monatliche Rentenlücke bereinigt um die Inflation</t>
  </si>
  <si>
    <t>Die Inflation wirkt sich direkt auf die Rentenlücke aus, weil sie die Kaufkraft deines Geldes verringert. Das bedeutet, dass deine zukünftige Rente, selbst wenn sie auf den ersten Blick ausreichend erscheint, durch steigende Preise an Wert verliert. Während die Lebenshaltungskosten steigen, bleibt die Höhe deiner Rentenzahlungen meist gleich oder wächst langsamer. Dadurch wird die Differenz zwischen dem, was du im Ruhestand benötigst, und dem, was du tatsächlich erhältst, größer – deine Rentenlücke wird also durch die Inflation größer, wenn du nicht entsprechend vorsorgst.</t>
  </si>
  <si>
    <t>ca. anfallende Sozialleistungen (Kranken-und Pflegeversicherung)</t>
  </si>
  <si>
    <t>ca. anfallende Steuern</t>
  </si>
  <si>
    <t>künftige gesetzliche Brutto-Rente pro Monat (laut Renteninformation)</t>
  </si>
  <si>
    <t>ca. künftige Netto-Rente</t>
  </si>
  <si>
    <t>Für die Prognose habe ich zur Berechnung der Steuern Durchschnittswerte der aktuellen Gesetzgebung mit den derzeitigen Steuersätzen verwendet. Zu Beginn deiner Rente wird jedoch die dann geltende Besteuerung herangezogen. Den Grundfreibetrag von aktuell 11784 €, den Werbungskostenpauschbetrag von 102 € sowie den Sonderausgabenpauschbetrag von 36 € habe ich ebenso berücksichtig. Zur Vereinfachung der Berechnung habe ich unterstellt, dass du gesetzlich krankenversichert bist und bei Renteneintritt zur Berechnung der Steuer die Spilttingtabelle wählst. Die Berechnung kann nur als eine Prognose angesehen werden, da ich deinen Steuersatz und die Gesetzgebung zum Zeitpunkt deines Renteneintrittes heute noch nicht weiß.</t>
  </si>
  <si>
    <t>Von deiner Bruttorente werden später noch Beiträge zur Kranken- und Pflegeversicherung (gesetzlich Versicherte derzeit rund 11,5%) sowie ggf. Steuern entrichtet werden.</t>
  </si>
  <si>
    <t>Das ist der Betrag, der sich aus deiner tatsächlichen Rentenlücke ergbit (bereinigt nach Sozialleistungen, Steuern und Inflation)</t>
  </si>
  <si>
    <t>jährlich, halbjährlich, viertljährlich oder monatlich</t>
  </si>
  <si>
    <t>Anzahl der Rentenzahlungen</t>
  </si>
  <si>
    <t>Zeitraum über wie oft die Rente gezahlt werden soll, Bsp. wieviel Monate du Deine Rente bekommst (20 Jahre = 240 mal)</t>
  </si>
  <si>
    <t>Verrentungszins</t>
  </si>
  <si>
    <t>Vermögen zum Rentenbeginn</t>
  </si>
  <si>
    <t>Dieses Kapital benötigst Du zum Renteneintritt, damit Du eine monatliche Rente in Höhe Deiner Rentenlücke bekommst.</t>
  </si>
  <si>
    <t>Zahlungsweise der Rente</t>
  </si>
  <si>
    <t>Zahlungsweise der Sparraten</t>
  </si>
  <si>
    <t>Anzahl der Sparraten</t>
  </si>
  <si>
    <t>monatlich</t>
  </si>
  <si>
    <t>Die Anzahl Deiner Sparraten bis zum Renteneintritt</t>
  </si>
  <si>
    <t>Diesen Betrag musst Du mtl sparen um deine Rentenlücke zu schließen.</t>
  </si>
  <si>
    <t>Nötiges Rentenkapital</t>
  </si>
  <si>
    <t>monatliche Sparrate</t>
  </si>
  <si>
    <t>Höhe der notwendigen monatlichen Sparrate</t>
  </si>
  <si>
    <r>
      <t xml:space="preserve">Jetzt berechnen wir die </t>
    </r>
    <r>
      <rPr>
        <b/>
        <sz val="11"/>
        <color theme="1"/>
        <rFont val="Aptos"/>
        <family val="2"/>
      </rPr>
      <t>monatliche Sparrate, die du benötigst, um innerhalb von 30 Jahren dieses Zielkapital aufzubauen</t>
    </r>
    <r>
      <rPr>
        <sz val="11"/>
        <color theme="1"/>
        <rFont val="Aptos"/>
        <family val="2"/>
      </rPr>
      <t xml:space="preserve">. </t>
    </r>
  </si>
  <si>
    <t>Hilfszeile, muss verdeckt werden aber für die Formel wichtig</t>
  </si>
  <si>
    <t>Rentenlücke = Höhe der benötigten Rentenzahlung</t>
  </si>
  <si>
    <r>
      <t xml:space="preserve">Zunächst müssen wir berechnen, wie viel </t>
    </r>
    <r>
      <rPr>
        <b/>
        <sz val="11"/>
        <color theme="1"/>
        <rFont val="Aptos"/>
        <family val="2"/>
      </rPr>
      <t>Kapital</t>
    </r>
    <r>
      <rPr>
        <sz val="11"/>
        <color theme="1"/>
        <rFont val="Aptos"/>
        <family val="2"/>
      </rPr>
      <t xml:space="preserve"> du zu Beginn deiner Rente benötigst, </t>
    </r>
    <r>
      <rPr>
        <b/>
        <sz val="11"/>
        <color theme="1"/>
        <rFont val="Aptos"/>
        <family val="2"/>
      </rPr>
      <t>um 20 Jahre lang eine Rente in Höhe deiner Rentenlücke pro Monat zu erhalten</t>
    </r>
    <r>
      <rPr>
        <sz val="11"/>
        <color theme="1"/>
        <rFont val="Aptos"/>
        <family val="2"/>
      </rPr>
      <t xml:space="preserve">, unterlegt habe ich eine Verzinsung von 3 % zzgl. </t>
    </r>
    <r>
      <rPr>
        <sz val="8"/>
        <color theme="1"/>
        <rFont val="Aptos"/>
        <family val="2"/>
      </rPr>
      <t>(Überschüsse und Zinseszins)</t>
    </r>
    <r>
      <rPr>
        <sz val="11"/>
        <color theme="1"/>
        <rFont val="Aptos"/>
        <family val="2"/>
      </rPr>
      <t xml:space="preserve"> pro Jahr in der Rentenphase abzgl. Anfallender Kosten.</t>
    </r>
  </si>
  <si>
    <t>(zzgl. Überschüsse und Zinseszins)</t>
  </si>
  <si>
    <t>Dieser Versicherungscheck ersetzt keine tiefgreifende Analyse und Beratung. Er dient lediglich zur leichteren Orientierung.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</si>
</sst>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quot;;[Red]\-#,##0\ &quot;€&quot;"/>
    <numFmt numFmtId="8" formatCode="#,##0.00\ &quot;€&quot;;[Red]\-#,##0.00\ &quot;€&quot;"/>
    <numFmt numFmtId="164" formatCode="#,##0\ &quot;€&quot;"/>
    <numFmt numFmtId="165" formatCode="#,##0.00\ &quot;€&quot;"/>
  </numFmts>
  <fonts count="12">
    <font>
      <sz val="11"/>
      <color theme="1"/>
      <name val="Aptos Narrow"/>
      <family val="2"/>
      <scheme val="minor"/>
    </font>
    <font>
      <b/>
      <sz val="11"/>
      <color theme="1"/>
      <name val="Aptos Narrow"/>
      <family val="2"/>
      <scheme val="minor"/>
    </font>
    <font>
      <b/>
      <sz val="12"/>
      <color theme="1"/>
      <name val="Aptos"/>
      <family val="2"/>
    </font>
    <font>
      <sz val="11"/>
      <color theme="1"/>
      <name val="Aptos"/>
      <family val="2"/>
    </font>
    <font>
      <b/>
      <sz val="11"/>
      <color theme="1"/>
      <name val="Aptos"/>
      <family val="2"/>
    </font>
    <font>
      <sz val="12"/>
      <color theme="1"/>
      <name val="Aptos"/>
      <family val="2"/>
    </font>
    <font>
      <sz val="10"/>
      <color rgb="FF111111"/>
      <name val="Arial Unicode MS"/>
    </font>
    <font>
      <sz val="8"/>
      <color theme="1"/>
      <name val="Aptos Narrow"/>
      <family val="2"/>
      <scheme val="minor"/>
    </font>
    <font>
      <sz val="8"/>
      <color theme="1"/>
      <name val="Aptos"/>
      <family val="2"/>
    </font>
    <font>
      <b/>
      <sz val="9"/>
      <color rgb="FF333333"/>
      <name val="Aptos"/>
      <family val="2"/>
    </font>
    <font>
      <b/>
      <sz val="9"/>
      <color theme="1"/>
      <name val="Aptos Narrow"/>
      <family val="2"/>
      <scheme val="minor"/>
    </font>
    <font>
      <sz val="9"/>
      <color theme="1"/>
      <name val="Aptos Narrow"/>
      <family val="2"/>
      <scheme val="minor"/>
    </font>
  </fonts>
  <fills count="6">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9">
    <xf numFmtId="0" fontId="0" fillId="0" borderId="0" xfId="0"/>
    <xf numFmtId="0" fontId="1" fillId="0" borderId="0" xfId="0" applyFont="1"/>
    <xf numFmtId="0" fontId="2" fillId="0" borderId="0" xfId="0" applyFont="1" applyAlignment="1">
      <alignment vertical="top"/>
    </xf>
    <xf numFmtId="0" fontId="1" fillId="0" borderId="0" xfId="0" applyFont="1" applyAlignment="1">
      <alignment vertical="top"/>
    </xf>
    <xf numFmtId="0" fontId="0" fillId="0" borderId="0" xfId="0" applyAlignment="1">
      <alignment vertical="top"/>
    </xf>
    <xf numFmtId="0" fontId="0" fillId="0" borderId="0" xfId="0" applyAlignment="1">
      <alignment vertical="top" wrapText="1"/>
    </xf>
    <xf numFmtId="0" fontId="1" fillId="0" borderId="0" xfId="0" applyFont="1" applyAlignment="1">
      <alignment vertical="top" wrapText="1"/>
    </xf>
    <xf numFmtId="0" fontId="1" fillId="2" borderId="1" xfId="0" applyFont="1" applyFill="1" applyBorder="1" applyAlignment="1">
      <alignment vertical="top" wrapText="1"/>
    </xf>
    <xf numFmtId="0" fontId="0" fillId="0" borderId="1" xfId="0" applyBorder="1" applyAlignment="1">
      <alignment vertical="top" wrapText="1"/>
    </xf>
    <xf numFmtId="0" fontId="0" fillId="0" borderId="0" xfId="0" applyAlignment="1">
      <alignment vertical="center"/>
    </xf>
    <xf numFmtId="0" fontId="3" fillId="0" borderId="1" xfId="0" applyFont="1" applyBorder="1" applyAlignment="1">
      <alignment vertical="center" wrapText="1"/>
    </xf>
    <xf numFmtId="0" fontId="1" fillId="0" borderId="0" xfId="0" applyFont="1" applyAlignment="1">
      <alignment vertical="center" wrapText="1"/>
    </xf>
    <xf numFmtId="0" fontId="0" fillId="0" borderId="0" xfId="0" applyAlignment="1">
      <alignment vertical="center" wrapText="1"/>
    </xf>
    <xf numFmtId="0" fontId="1" fillId="3" borderId="1" xfId="0" applyFont="1" applyFill="1" applyBorder="1" applyAlignment="1">
      <alignment vertical="center" wrapText="1"/>
    </xf>
    <xf numFmtId="164" fontId="1" fillId="0" borderId="1" xfId="0" applyNumberFormat="1" applyFont="1" applyBorder="1" applyAlignment="1">
      <alignment vertical="center"/>
    </xf>
    <xf numFmtId="0" fontId="1" fillId="4" borderId="1" xfId="0" applyFont="1" applyFill="1" applyBorder="1" applyAlignment="1">
      <alignment vertical="center" wrapText="1"/>
    </xf>
    <xf numFmtId="8" fontId="0" fillId="0" borderId="0" xfId="0" applyNumberFormat="1" applyAlignment="1">
      <alignment vertical="center"/>
    </xf>
    <xf numFmtId="3" fontId="1" fillId="0" borderId="1" xfId="0" applyNumberFormat="1" applyFont="1" applyBorder="1" applyAlignment="1">
      <alignment vertical="center"/>
    </xf>
    <xf numFmtId="0" fontId="1" fillId="0" borderId="0" xfId="0" applyFont="1" applyAlignment="1">
      <alignment vertical="center"/>
    </xf>
    <xf numFmtId="0" fontId="5" fillId="0" borderId="0" xfId="0" applyFont="1"/>
    <xf numFmtId="1" fontId="0" fillId="0" borderId="0" xfId="0" applyNumberFormat="1" applyAlignment="1">
      <alignment vertical="center"/>
    </xf>
    <xf numFmtId="1" fontId="0" fillId="0" borderId="1" xfId="0" applyNumberFormat="1" applyBorder="1" applyAlignment="1">
      <alignment vertical="center"/>
    </xf>
    <xf numFmtId="1" fontId="1" fillId="0" borderId="1" xfId="0" applyNumberFormat="1" applyFont="1" applyBorder="1" applyAlignment="1">
      <alignment vertical="center"/>
    </xf>
    <xf numFmtId="1" fontId="5" fillId="0" borderId="0" xfId="0" applyNumberFormat="1" applyFont="1"/>
    <xf numFmtId="0" fontId="1" fillId="0" borderId="1" xfId="0" applyFont="1" applyBorder="1" applyAlignment="1">
      <alignment vertical="top"/>
    </xf>
    <xf numFmtId="0" fontId="6" fillId="0" borderId="0" xfId="0" applyFont="1" applyAlignment="1">
      <alignment vertical="center"/>
    </xf>
    <xf numFmtId="6" fontId="1" fillId="0" borderId="1" xfId="0" applyNumberFormat="1" applyFont="1" applyBorder="1" applyAlignment="1">
      <alignment vertical="center"/>
    </xf>
    <xf numFmtId="165" fontId="0" fillId="0" borderId="1" xfId="0" applyNumberFormat="1" applyBorder="1" applyAlignment="1">
      <alignment vertical="top"/>
    </xf>
    <xf numFmtId="165" fontId="0" fillId="0" borderId="0" xfId="0" applyNumberFormat="1" applyAlignment="1">
      <alignment vertical="top"/>
    </xf>
    <xf numFmtId="165" fontId="1" fillId="0" borderId="1" xfId="0" applyNumberFormat="1" applyFont="1" applyBorder="1" applyAlignment="1">
      <alignment vertical="top"/>
    </xf>
    <xf numFmtId="0" fontId="4" fillId="0" borderId="1" xfId="0" applyFont="1" applyBorder="1" applyAlignment="1">
      <alignment vertical="center" wrapText="1"/>
    </xf>
    <xf numFmtId="3" fontId="0" fillId="0" borderId="1" xfId="0" applyNumberFormat="1" applyBorder="1" applyAlignment="1">
      <alignment vertical="center"/>
    </xf>
    <xf numFmtId="9" fontId="0" fillId="0" borderId="1" xfId="0" applyNumberFormat="1" applyBorder="1" applyAlignment="1">
      <alignment vertical="center"/>
    </xf>
    <xf numFmtId="0" fontId="11" fillId="0" borderId="0" xfId="0" applyFont="1"/>
    <xf numFmtId="0" fontId="9" fillId="5" borderId="2" xfId="0" applyFont="1" applyFill="1" applyBorder="1"/>
    <xf numFmtId="0" fontId="10" fillId="5" borderId="3" xfId="0" applyFont="1" applyFill="1" applyBorder="1"/>
    <xf numFmtId="0" fontId="10" fillId="5" borderId="4" xfId="0" applyFont="1" applyFill="1" applyBorder="1"/>
    <xf numFmtId="1" fontId="0" fillId="5" borderId="0" xfId="0" applyNumberFormat="1" applyFill="1" applyAlignment="1">
      <alignment vertical="center"/>
    </xf>
    <xf numFmtId="1" fontId="7" fillId="5" borderId="0" xfId="0" applyNumberFormat="1" applyFont="1" applyFill="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2B482-2E71-4E4E-A831-96310F22F690}">
  <sheetPr>
    <tabColor theme="5" tint="0.79998168889431442"/>
  </sheetPr>
  <dimension ref="A1:G41"/>
  <sheetViews>
    <sheetView tabSelected="1" workbookViewId="0">
      <selection activeCell="F6" sqref="F6:G6"/>
    </sheetView>
  </sheetViews>
  <sheetFormatPr baseColWidth="10" defaultColWidth="10.88671875" defaultRowHeight="14.4"/>
  <cols>
    <col min="1" max="1" width="25.6640625" style="4" customWidth="1"/>
    <col min="2" max="2" width="50.6640625" style="4" customWidth="1"/>
    <col min="3" max="3" width="20.6640625" style="4" customWidth="1"/>
    <col min="4" max="16384" width="10.88671875" style="4"/>
  </cols>
  <sheetData>
    <row r="1" spans="1:7" s="3" customFormat="1" ht="15.6">
      <c r="A1" s="2" t="s">
        <v>0</v>
      </c>
    </row>
    <row r="2" spans="1:7">
      <c r="A2" s="5"/>
    </row>
    <row r="3" spans="1:7">
      <c r="A3" s="5"/>
    </row>
    <row r="4" spans="1:7">
      <c r="A4" s="7" t="s">
        <v>1</v>
      </c>
      <c r="B4" s="8" t="s">
        <v>2</v>
      </c>
      <c r="C4" s="24">
        <v>0</v>
      </c>
    </row>
    <row r="5" spans="1:7" ht="5.55" customHeight="1">
      <c r="A5" s="6"/>
      <c r="B5" s="5"/>
    </row>
    <row r="6" spans="1:7" ht="28.8">
      <c r="A6" s="7" t="s">
        <v>3</v>
      </c>
      <c r="B6" s="8" t="s">
        <v>4</v>
      </c>
      <c r="C6" s="24">
        <v>67</v>
      </c>
      <c r="D6" s="4">
        <f>C6-C4</f>
        <v>67</v>
      </c>
      <c r="E6" s="4">
        <f>D6*12</f>
        <v>804</v>
      </c>
      <c r="F6" s="38" t="s">
        <v>43</v>
      </c>
      <c r="G6" s="38"/>
    </row>
    <row r="7" spans="1:7" ht="5.55" customHeight="1">
      <c r="A7" s="6"/>
      <c r="B7" s="5"/>
    </row>
    <row r="8" spans="1:7" ht="28.8">
      <c r="A8" s="7" t="s">
        <v>5</v>
      </c>
      <c r="B8" s="8" t="s">
        <v>6</v>
      </c>
      <c r="C8" s="27">
        <v>0</v>
      </c>
    </row>
    <row r="9" spans="1:7" ht="5.55" customHeight="1">
      <c r="A9" s="6"/>
      <c r="B9" s="5"/>
      <c r="C9" s="28"/>
    </row>
    <row r="10" spans="1:7" ht="28.8">
      <c r="A10" s="7" t="s">
        <v>7</v>
      </c>
      <c r="B10" s="8" t="s">
        <v>8</v>
      </c>
      <c r="C10" s="29">
        <v>0</v>
      </c>
    </row>
    <row r="11" spans="1:7" ht="5.55" customHeight="1">
      <c r="A11" s="6"/>
      <c r="B11" s="5"/>
      <c r="C11" s="28"/>
    </row>
    <row r="12" spans="1:7" ht="5.55" customHeight="1">
      <c r="A12" s="6"/>
      <c r="B12" s="5"/>
      <c r="C12" s="28"/>
    </row>
    <row r="13" spans="1:7" ht="43.2">
      <c r="A13" s="7" t="s">
        <v>22</v>
      </c>
      <c r="B13" s="8" t="s">
        <v>9</v>
      </c>
      <c r="C13" s="27">
        <v>0</v>
      </c>
    </row>
    <row r="14" spans="1:7" ht="43.2">
      <c r="A14" s="7" t="s">
        <v>20</v>
      </c>
      <c r="B14" s="8" t="s">
        <v>25</v>
      </c>
      <c r="C14" s="27">
        <f>C13*0.115</f>
        <v>0</v>
      </c>
    </row>
    <row r="15" spans="1:7" ht="201.6">
      <c r="A15" s="7" t="s">
        <v>21</v>
      </c>
      <c r="B15" s="8" t="s">
        <v>24</v>
      </c>
      <c r="C15" s="27">
        <f>C13*0.057</f>
        <v>0</v>
      </c>
    </row>
    <row r="16" spans="1:7">
      <c r="A16" s="7" t="s">
        <v>23</v>
      </c>
      <c r="B16" s="8"/>
      <c r="C16" s="29">
        <f>C13-C14-C15</f>
        <v>0</v>
      </c>
    </row>
    <row r="17" spans="1:3" ht="5.55" customHeight="1">
      <c r="A17" s="6"/>
      <c r="B17" s="5"/>
      <c r="C17" s="28"/>
    </row>
    <row r="18" spans="1:3" ht="43.2">
      <c r="A18" s="7" t="s">
        <v>10</v>
      </c>
      <c r="B18" s="8" t="s">
        <v>11</v>
      </c>
      <c r="C18" s="27">
        <v>0</v>
      </c>
    </row>
    <row r="19" spans="1:3" ht="5.55" customHeight="1">
      <c r="A19" s="6"/>
      <c r="B19" s="5"/>
      <c r="C19" s="28"/>
    </row>
    <row r="20" spans="1:3" ht="43.2">
      <c r="A20" s="7" t="s">
        <v>12</v>
      </c>
      <c r="B20" s="8" t="s">
        <v>13</v>
      </c>
      <c r="C20" s="27">
        <v>0</v>
      </c>
    </row>
    <row r="21" spans="1:3" ht="5.55" customHeight="1">
      <c r="A21" s="6"/>
      <c r="B21" s="5"/>
      <c r="C21" s="28"/>
    </row>
    <row r="22" spans="1:3" ht="28.8">
      <c r="A22" s="7" t="s">
        <v>14</v>
      </c>
      <c r="B22" s="8" t="s">
        <v>15</v>
      </c>
      <c r="C22" s="27">
        <v>0</v>
      </c>
    </row>
    <row r="23" spans="1:3" ht="15" thickBot="1">
      <c r="A23" s="6"/>
      <c r="B23" s="5"/>
    </row>
    <row r="24" spans="1:3" s="33" customFormat="1" ht="12.6" thickBot="1">
      <c r="A24" s="34" t="s">
        <v>47</v>
      </c>
      <c r="B24" s="35"/>
      <c r="C24" s="36"/>
    </row>
    <row r="25" spans="1:3">
      <c r="A25" s="6"/>
      <c r="B25" s="5"/>
    </row>
    <row r="26" spans="1:3">
      <c r="A26" s="5"/>
      <c r="B26" s="5"/>
    </row>
    <row r="27" spans="1:3">
      <c r="A27" s="5"/>
      <c r="B27" s="5"/>
    </row>
    <row r="28" spans="1:3">
      <c r="A28" s="5"/>
      <c r="B28" s="5"/>
    </row>
    <row r="29" spans="1:3">
      <c r="A29" s="5"/>
      <c r="B29" s="5"/>
    </row>
    <row r="30" spans="1:3">
      <c r="A30" s="5"/>
      <c r="B30" s="5"/>
    </row>
    <row r="31" spans="1:3">
      <c r="A31" s="5"/>
      <c r="B31" s="5"/>
    </row>
    <row r="32" spans="1:3">
      <c r="A32" s="5"/>
      <c r="B32" s="5"/>
    </row>
    <row r="33" spans="1:2">
      <c r="A33" s="5"/>
      <c r="B33" s="5"/>
    </row>
    <row r="34" spans="1:2">
      <c r="A34" s="5"/>
      <c r="B34" s="5"/>
    </row>
    <row r="35" spans="1:2">
      <c r="A35" s="5"/>
      <c r="B35" s="5"/>
    </row>
    <row r="36" spans="1:2">
      <c r="A36" s="5"/>
    </row>
    <row r="37" spans="1:2">
      <c r="A37" s="5"/>
    </row>
    <row r="38" spans="1:2">
      <c r="A38" s="5"/>
    </row>
    <row r="39" spans="1:2">
      <c r="A39" s="5"/>
    </row>
    <row r="40" spans="1:2">
      <c r="A40" s="5"/>
    </row>
    <row r="41" spans="1:2">
      <c r="A41" s="5"/>
    </row>
  </sheetData>
  <mergeCells count="1">
    <mergeCell ref="F6:G6"/>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EC115-2F95-495F-B5E4-A040EB7B5BB1}">
  <sheetPr>
    <tabColor theme="3" tint="0.89999084444715716"/>
  </sheetPr>
  <dimension ref="A1:G14"/>
  <sheetViews>
    <sheetView workbookViewId="0">
      <selection activeCell="C6" sqref="C6"/>
    </sheetView>
  </sheetViews>
  <sheetFormatPr baseColWidth="10" defaultColWidth="10.88671875" defaultRowHeight="14.4"/>
  <cols>
    <col min="1" max="1" width="25.6640625" style="9" customWidth="1"/>
    <col min="2" max="2" width="50.6640625" style="9" customWidth="1"/>
    <col min="3" max="3" width="20.6640625" style="20" customWidth="1"/>
    <col min="4" max="6" width="10.88671875" style="20"/>
    <col min="7" max="16384" width="10.88671875" style="9"/>
  </cols>
  <sheetData>
    <row r="1" spans="1:7" ht="5.55" customHeight="1">
      <c r="A1" s="11"/>
      <c r="B1" s="12"/>
    </row>
    <row r="2" spans="1:7" ht="43.2">
      <c r="A2" s="13" t="s">
        <v>17</v>
      </c>
      <c r="B2" s="10" t="s">
        <v>16</v>
      </c>
      <c r="C2" s="21">
        <f>'Deine Daten'!C16-'Deine Daten'!C18-'Deine Daten'!C20-'Deine Daten'!C22</f>
        <v>0</v>
      </c>
    </row>
    <row r="3" spans="1:7" ht="5.55" customHeight="1">
      <c r="A3" s="11"/>
      <c r="B3" s="12"/>
    </row>
    <row r="4" spans="1:7" ht="158.4">
      <c r="A4" s="13" t="s">
        <v>18</v>
      </c>
      <c r="B4" s="10" t="s">
        <v>19</v>
      </c>
      <c r="C4" s="22">
        <f>C2-(C2*0.02)</f>
        <v>0</v>
      </c>
    </row>
    <row r="5" spans="1:7" ht="5.55" customHeight="1">
      <c r="A5" s="11"/>
      <c r="B5" s="12"/>
    </row>
    <row r="6" spans="1:7" ht="86.4">
      <c r="A6" s="13" t="s">
        <v>39</v>
      </c>
      <c r="B6" s="10" t="s">
        <v>45</v>
      </c>
      <c r="C6" s="17">
        <f>PV(4%/12,240,-C4,0,0)</f>
        <v>0</v>
      </c>
    </row>
    <row r="7" spans="1:7" ht="5.55" customHeight="1">
      <c r="A7" s="11"/>
      <c r="B7" s="12"/>
    </row>
    <row r="8" spans="1:7" ht="43.2">
      <c r="A8" s="13" t="s">
        <v>40</v>
      </c>
      <c r="B8" s="10" t="s">
        <v>42</v>
      </c>
      <c r="C8" s="22">
        <f>PMT(0,E8,0,-C6,0)</f>
        <v>0</v>
      </c>
      <c r="E8" s="37">
        <f>0+'Deine Daten'!E6</f>
        <v>804</v>
      </c>
      <c r="F8" s="38" t="s">
        <v>43</v>
      </c>
      <c r="G8" s="38"/>
    </row>
    <row r="9" spans="1:7" ht="15" thickBot="1"/>
    <row r="10" spans="1:7" s="33" customFormat="1" ht="12.6" thickBot="1">
      <c r="A10" s="34" t="s">
        <v>47</v>
      </c>
      <c r="B10" s="35"/>
      <c r="C10" s="36"/>
    </row>
    <row r="11" spans="1:7" ht="15.6">
      <c r="B11" s="19"/>
      <c r="F11" s="9"/>
    </row>
    <row r="12" spans="1:7">
      <c r="B12" s="25"/>
    </row>
    <row r="13" spans="1:7" ht="15.6">
      <c r="B13" s="19"/>
      <c r="C13" s="25"/>
    </row>
    <row r="14" spans="1:7" ht="15.6">
      <c r="C14" s="23"/>
    </row>
  </sheetData>
  <mergeCells count="1">
    <mergeCell ref="F8:G8"/>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E2CC6-A37E-4403-AA04-7BDC80510CE6}">
  <sheetPr>
    <tabColor theme="9" tint="0.79998168889431442"/>
  </sheetPr>
  <dimension ref="A1:F19"/>
  <sheetViews>
    <sheetView workbookViewId="0">
      <selection activeCell="F22" sqref="F22"/>
    </sheetView>
  </sheetViews>
  <sheetFormatPr baseColWidth="10" defaultRowHeight="14.4"/>
  <cols>
    <col min="1" max="1" width="25.6640625" customWidth="1"/>
    <col min="2" max="2" width="50.6640625" customWidth="1"/>
    <col min="3" max="3" width="20.6640625" style="1" customWidth="1"/>
  </cols>
  <sheetData>
    <row r="1" spans="1:6" s="9" customFormat="1" ht="5.55" customHeight="1">
      <c r="A1" s="11"/>
      <c r="B1" s="12"/>
      <c r="C1" s="18"/>
    </row>
    <row r="2" spans="1:6" s="9" customFormat="1" ht="43.2">
      <c r="A2" s="15" t="s">
        <v>44</v>
      </c>
      <c r="B2" s="10" t="s">
        <v>26</v>
      </c>
      <c r="C2" s="14">
        <f>0+'Deine Rentenlücke'!C4</f>
        <v>0</v>
      </c>
    </row>
    <row r="3" spans="1:6" s="9" customFormat="1" ht="5.55" customHeight="1">
      <c r="A3" s="11"/>
      <c r="B3" s="12"/>
      <c r="C3" s="18"/>
    </row>
    <row r="4" spans="1:6" s="9" customFormat="1">
      <c r="A4" s="15" t="s">
        <v>33</v>
      </c>
      <c r="B4" s="10" t="s">
        <v>27</v>
      </c>
      <c r="C4" s="31">
        <v>12</v>
      </c>
    </row>
    <row r="5" spans="1:6" s="9" customFormat="1" ht="5.55" customHeight="1">
      <c r="A5" s="11"/>
      <c r="B5" s="12"/>
    </row>
    <row r="6" spans="1:6" s="9" customFormat="1" ht="43.2">
      <c r="A6" s="15" t="s">
        <v>28</v>
      </c>
      <c r="B6" s="10" t="s">
        <v>29</v>
      </c>
      <c r="C6" s="31">
        <v>240</v>
      </c>
    </row>
    <row r="7" spans="1:6" s="9" customFormat="1" ht="5.55" customHeight="1">
      <c r="A7" s="11"/>
      <c r="B7" s="12"/>
    </row>
    <row r="8" spans="1:6" s="9" customFormat="1">
      <c r="A8" s="15" t="s">
        <v>30</v>
      </c>
      <c r="B8" s="10" t="s">
        <v>46</v>
      </c>
      <c r="C8" s="32">
        <v>0.03</v>
      </c>
    </row>
    <row r="9" spans="1:6" s="9" customFormat="1" ht="5.55" customHeight="1">
      <c r="A9" s="11"/>
      <c r="B9" s="12"/>
      <c r="C9" s="18"/>
    </row>
    <row r="10" spans="1:6" s="9" customFormat="1" ht="43.2">
      <c r="A10" s="15" t="s">
        <v>31</v>
      </c>
      <c r="B10" s="10" t="s">
        <v>32</v>
      </c>
      <c r="C10" s="26">
        <f>0+'Deine Rentenlücke'!C6</f>
        <v>0</v>
      </c>
      <c r="F10" s="16"/>
    </row>
    <row r="11" spans="1:6" s="9" customFormat="1" ht="5.55" customHeight="1">
      <c r="A11" s="11"/>
      <c r="B11" s="12"/>
      <c r="C11" s="18"/>
    </row>
    <row r="12" spans="1:6" s="9" customFormat="1">
      <c r="A12" s="15" t="s">
        <v>34</v>
      </c>
      <c r="B12" s="10" t="s">
        <v>36</v>
      </c>
      <c r="C12" s="31">
        <v>12</v>
      </c>
    </row>
    <row r="13" spans="1:6" s="9" customFormat="1" ht="5.55" customHeight="1">
      <c r="A13" s="11"/>
      <c r="B13" s="12"/>
    </row>
    <row r="14" spans="1:6" s="9" customFormat="1">
      <c r="A14" s="15" t="s">
        <v>35</v>
      </c>
      <c r="B14" s="10" t="s">
        <v>37</v>
      </c>
      <c r="C14" s="31">
        <f>('Deine Daten'!C6-'Deine Daten'!C4)*12</f>
        <v>804</v>
      </c>
    </row>
    <row r="15" spans="1:6" s="9" customFormat="1" ht="5.55" customHeight="1">
      <c r="A15" s="11"/>
      <c r="B15" s="12"/>
      <c r="C15" s="18"/>
    </row>
    <row r="16" spans="1:6" s="9" customFormat="1" ht="5.55" customHeight="1">
      <c r="A16" s="11"/>
      <c r="B16" s="12"/>
      <c r="C16" s="18"/>
    </row>
    <row r="17" spans="1:3" s="18" customFormat="1" ht="42" customHeight="1">
      <c r="A17" s="15" t="s">
        <v>41</v>
      </c>
      <c r="B17" s="30" t="s">
        <v>38</v>
      </c>
      <c r="C17" s="26">
        <f>0+'Deine Rentenlücke'!C8</f>
        <v>0</v>
      </c>
    </row>
    <row r="18" spans="1:3" ht="15" thickBot="1"/>
    <row r="19" spans="1:3" s="33" customFormat="1" ht="12.6" thickBot="1">
      <c r="A19" s="34" t="s">
        <v>47</v>
      </c>
      <c r="B19" s="35"/>
      <c r="C19" s="36"/>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0ACD2-5D11-483F-B313-42CBCD8FBB7E}">
  <dimension ref="A1"/>
  <sheetViews>
    <sheetView workbookViewId="0"/>
  </sheetViews>
  <sheetFormatPr baseColWidth="10" defaultRowHeight="14.4"/>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Deine Daten</vt:lpstr>
      <vt:lpstr>Deine Rentenlücke</vt:lpstr>
      <vt:lpstr>Dein mtl. Altersvorsorgebetrag</vt:lpstr>
      <vt:lpstr>Tabelle4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Stettler, Colette</dc:creator>
  <cp:lastModifiedBy>Stettler, Colette</cp:lastModifiedBy>
  <dcterms:created xsi:type="dcterms:W3CDTF">2024-09-16T13:48:45Z</dcterms:created>
  <dcterms:modified xsi:type="dcterms:W3CDTF">2024-09-19T16:47:09Z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8bbc0c1-57e2-4624-8ed4-cdd02df237ec_Enabled">
    <vt:lpwstr>true</vt:lpwstr>
  </property>
  <property fmtid="{D5CDD505-2E9C-101B-9397-08002B2CF9AE}" pid="3" name="MSIP_Label_78bbc0c1-57e2-4624-8ed4-cdd02df237ec_SetDate">
    <vt:lpwstr>2024-09-16T16:15:15Z</vt:lpwstr>
  </property>
  <property fmtid="{D5CDD505-2E9C-101B-9397-08002B2CF9AE}" pid="4" name="MSIP_Label_78bbc0c1-57e2-4624-8ed4-cdd02df237ec_Method">
    <vt:lpwstr>Standard</vt:lpwstr>
  </property>
  <property fmtid="{D5CDD505-2E9C-101B-9397-08002B2CF9AE}" pid="5" name="MSIP_Label_78bbc0c1-57e2-4624-8ed4-cdd02df237ec_Name">
    <vt:lpwstr>Öffentlich</vt:lpwstr>
  </property>
  <property fmtid="{D5CDD505-2E9C-101B-9397-08002B2CF9AE}" pid="6" name="MSIP_Label_78bbc0c1-57e2-4624-8ed4-cdd02df237ec_SiteId">
    <vt:lpwstr>b6b154fc-ad30-40b3-be26-f02917d2fab2</vt:lpwstr>
  </property>
  <property fmtid="{D5CDD505-2E9C-101B-9397-08002B2CF9AE}" pid="7" name="MSIP_Label_78bbc0c1-57e2-4624-8ed4-cdd02df237ec_ActionId">
    <vt:lpwstr>f17f0441-56fc-4364-a322-2d06ae6b87db</vt:lpwstr>
  </property>
  <property fmtid="{D5CDD505-2E9C-101B-9397-08002B2CF9AE}" pid="8" name="MSIP_Label_78bbc0c1-57e2-4624-8ed4-cdd02df237ec_ContentBits">
    <vt:lpwstr>0</vt:lpwstr>
  </property>
</Properties>
</file>